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2018" sheetId="1" r:id="rId1"/>
  </sheets>
  <definedNames>
    <definedName name="_xlnm.Print_Area" localSheetId="0">'2018'!$A$1:$K$74</definedName>
  </definedNames>
  <calcPr fullCalcOnLoad="1"/>
</workbook>
</file>

<file path=xl/sharedStrings.xml><?xml version="1.0" encoding="utf-8"?>
<sst xmlns="http://schemas.openxmlformats.org/spreadsheetml/2006/main" count="83" uniqueCount="83">
  <si>
    <t>Автозаводская Платформа, поз.1\ A1</t>
  </si>
  <si>
    <t>Автозаводская Платформа, поз.2\ A1</t>
  </si>
  <si>
    <t>Андроновка Платформа 1\ A1</t>
  </si>
  <si>
    <t>Андроновка Платформа 2\ A1</t>
  </si>
  <si>
    <t>Балтийская Платформа, поз.1\ A1</t>
  </si>
  <si>
    <t>Балтийская Платформа, поз.2\ A1</t>
  </si>
  <si>
    <t>Ботанический Сад Платформа 1\ A1</t>
  </si>
  <si>
    <t>Ботанический сад Платформа 2\ A1</t>
  </si>
  <si>
    <t>Бульвар Рокоссовского Платформа 1\ A1</t>
  </si>
  <si>
    <t>Бульвар Рокоссовского Платформа 2\ A1</t>
  </si>
  <si>
    <t>Верхние котлы Платформа 1\ A1</t>
  </si>
  <si>
    <t>Верхние котлы Платформа 2\ A1</t>
  </si>
  <si>
    <t>Владыкино Платформа 1\ A1</t>
  </si>
  <si>
    <t>Владыкино Платформа 2\ A1</t>
  </si>
  <si>
    <t>Деловой центр Платформа\ A1</t>
  </si>
  <si>
    <t>Деловой центр Вестибюль, поз.1\ A1</t>
  </si>
  <si>
    <t>Деловой центр Вестибюль, поз.2\ A1</t>
  </si>
  <si>
    <t>Дубровка Платформа, поз.1\ A1</t>
  </si>
  <si>
    <t>Дубровка Платформа, поз.2\ A1</t>
  </si>
  <si>
    <t>Измайлово Платформа 1\ A1</t>
  </si>
  <si>
    <t>Измайлово Платформа 2\ A1</t>
  </si>
  <si>
    <t>ЗИЛ Платформа, поз.1\ A1</t>
  </si>
  <si>
    <t>ЗИЛ Платформа, поз.2\ A1</t>
  </si>
  <si>
    <t>Зорге Платформа 1\ A1</t>
  </si>
  <si>
    <t>Зорге Платформа 2\ A1</t>
  </si>
  <si>
    <t>Коптево Платформа, поз.1\ A1</t>
  </si>
  <si>
    <t>Коптево Платформа, поз.2\ A1</t>
  </si>
  <si>
    <t>Крымская Платформа, поз.1\ A1</t>
  </si>
  <si>
    <t>Крымская Платформа, поз.2\ A1</t>
  </si>
  <si>
    <t>Кутузовская Вестибюль\ A1</t>
  </si>
  <si>
    <t>Кутузовская Платформа, поз.1\ A1</t>
  </si>
  <si>
    <t>Кутузовская Платформа, поз.2\ A1</t>
  </si>
  <si>
    <t>Лихоборы Платформа 1\ A1</t>
  </si>
  <si>
    <t>Лихоборы Платформа 2\ A1</t>
  </si>
  <si>
    <t>Локомотив Платформа 1\ A1</t>
  </si>
  <si>
    <t>Локомотив Платформа 2\ A1</t>
  </si>
  <si>
    <t>Лужники Платформа №1\ A1</t>
  </si>
  <si>
    <t>Лужники Платформа №2\ A1</t>
  </si>
  <si>
    <t>Нижегородская Платформа, поз.1\ A1</t>
  </si>
  <si>
    <t>Новохохловская Платформа, поз.1\ A1</t>
  </si>
  <si>
    <t>Новохохловская Платформа, поз.2\ A1</t>
  </si>
  <si>
    <t>Окружная Платформа 1\ A1</t>
  </si>
  <si>
    <t>Окружная Платформа 2\ A1</t>
  </si>
  <si>
    <t>Панфиловская Платформа 1\ A1</t>
  </si>
  <si>
    <t>Панфиловская Платформа 2\ A1</t>
  </si>
  <si>
    <t>Площадь Гагарина Платформа 1\ A1</t>
  </si>
  <si>
    <t>Площадь Гагарина Платформа 2\ A1</t>
  </si>
  <si>
    <t>Ростокино Платформа, поз.1\ A1</t>
  </si>
  <si>
    <t>Ростокино Платформа, поз.2\ A1</t>
  </si>
  <si>
    <t>Ростокино Вестибюль\ A1</t>
  </si>
  <si>
    <t>Соколиная гора Платформа 1\ A1</t>
  </si>
  <si>
    <t>Соколиная гора Платформа 2\ A1</t>
  </si>
  <si>
    <t>Стрешнево Платформа 1\ A1</t>
  </si>
  <si>
    <t>Стрешнево Платформа 2\ A1</t>
  </si>
  <si>
    <t>Угрешская Платформа, поз.1\ A1</t>
  </si>
  <si>
    <t>Угрешская Платформа, поз.2\ A1</t>
  </si>
  <si>
    <t>Шелепиха Платформа 1\ A1</t>
  </si>
  <si>
    <t>Шелепиха Платформа 2\ A1</t>
  </si>
  <si>
    <t>Шелепиха Вестибюль\ A1</t>
  </si>
  <si>
    <t>Шоссе Энтузиастов Платформа, поз.1\ A1</t>
  </si>
  <si>
    <t>Шоссе Энтузиастов Платформа, поз.2\ A1</t>
  </si>
  <si>
    <t>Хорошево Вестибюль\ A1</t>
  </si>
  <si>
    <t>Общий пассажиропоток</t>
  </si>
  <si>
    <t>Адрес размещения</t>
  </si>
  <si>
    <t>Пассажиропоток станции, мес., чел*</t>
  </si>
  <si>
    <t xml:space="preserve"> OTS daily спота, тыс. контактов**</t>
  </si>
  <si>
    <t>GRP daily спота**</t>
  </si>
  <si>
    <t>Хронометраж, сек</t>
  </si>
  <si>
    <t>Выходов в сутки</t>
  </si>
  <si>
    <t>Кол-во минут в сутки</t>
  </si>
  <si>
    <t>* Расчет среднего пассажиропотока для по станции (прибывших и убывших пассажиров) произведен в соответствии с данным РЖД за январь - июнь 2017 г.</t>
  </si>
  <si>
    <t>** Данные OTS и GRP для DCF предоставлены ЭСПАР-Аналитик. Предварительный расчет.</t>
  </si>
  <si>
    <t>март-август 2018</t>
  </si>
  <si>
    <t>сентябрь-декабрь 2018</t>
  </si>
  <si>
    <t>Ролик 5 секунд размещение на 1 месяц стоимость с учетом НДС</t>
  </si>
  <si>
    <t>№</t>
  </si>
  <si>
    <t>Ссылка</t>
  </si>
  <si>
    <t>БРЭНД МЕДИА</t>
  </si>
  <si>
    <t>(495) 740-85-58 (многоканальный)</t>
  </si>
  <si>
    <t>(495) 506-38-02 (многоканальный)</t>
  </si>
  <si>
    <t>www.brand-metro.ru</t>
  </si>
  <si>
    <t>www.brand-transport.ru</t>
  </si>
  <si>
    <t xml:space="preserve">РЕКЛАМА НА ПЛАТФОРМАХ И ВЕСТИБЮЛЯХ МЦК НА DIGITAL СИТИ-ФОРМАТАХ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</si>
</sst>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\ &quot;₽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color indexed="3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30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Calibri"/>
      <family val="2"/>
    </font>
    <font>
      <sz val="10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4" fontId="44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44" fillId="0" borderId="14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Border="1" applyAlignment="1">
      <alignment horizontal="center" vertical="center" wrapText="1"/>
    </xf>
    <xf numFmtId="3" fontId="30" fillId="0" borderId="11" xfId="42" applyNumberForma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/>
    </xf>
    <xf numFmtId="0" fontId="30" fillId="0" borderId="0" xfId="42" applyAlignment="1" applyProtection="1">
      <alignment horizontal="center"/>
      <protection/>
    </xf>
    <xf numFmtId="165" fontId="43" fillId="0" borderId="11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45" fillId="0" borderId="0" xfId="42" applyFont="1" applyAlignment="1" applyProtection="1">
      <alignment horizontal="center"/>
      <protection/>
    </xf>
    <xf numFmtId="0" fontId="45" fillId="0" borderId="0" xfId="42" applyFont="1" applyAlignment="1" applyProtection="1">
      <alignment horizontal="right"/>
      <protection/>
    </xf>
    <xf numFmtId="0" fontId="2" fillId="0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7" fillId="0" borderId="0" xfId="0" applyFont="1" applyAlignment="1" applyProtection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1733550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866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nd-transport.ru/" TargetMode="External" /><Relationship Id="rId2" Type="http://schemas.openxmlformats.org/officeDocument/2006/relationships/hyperlink" Target="http://www.brand-metro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4.140625" style="16" customWidth="1"/>
    <col min="2" max="2" width="41.140625" style="1" customWidth="1"/>
    <col min="3" max="3" width="22.7109375" style="1" customWidth="1"/>
    <col min="4" max="4" width="17.140625" style="1" customWidth="1"/>
    <col min="5" max="5" width="15.57421875" style="1" customWidth="1"/>
    <col min="6" max="6" width="9.140625" style="1" customWidth="1"/>
    <col min="7" max="8" width="9.140625" style="16" customWidth="1"/>
    <col min="9" max="9" width="12.8515625" style="16" customWidth="1"/>
    <col min="10" max="10" width="14.28125" style="16" customWidth="1"/>
    <col min="11" max="11" width="14.140625" style="1" customWidth="1"/>
    <col min="12" max="12" width="9.140625" style="1" customWidth="1"/>
    <col min="13" max="13" width="16.140625" style="1" customWidth="1"/>
    <col min="14" max="16384" width="9.140625" style="1" customWidth="1"/>
  </cols>
  <sheetData>
    <row r="1" spans="1:12" s="9" customFormat="1" ht="26.25" customHeight="1">
      <c r="A1" s="11"/>
      <c r="B1" s="11"/>
      <c r="C1" s="11"/>
      <c r="D1" s="11"/>
      <c r="E1" s="11"/>
      <c r="F1" s="11"/>
      <c r="G1" s="11"/>
      <c r="H1" s="11"/>
      <c r="I1" s="13"/>
      <c r="J1" s="17"/>
      <c r="K1" s="18" t="s">
        <v>77</v>
      </c>
      <c r="L1" s="10"/>
    </row>
    <row r="2" spans="1:12" s="9" customFormat="1" ht="15" customHeight="1">
      <c r="A2" s="11"/>
      <c r="B2" s="11"/>
      <c r="C2" s="11"/>
      <c r="D2" s="11"/>
      <c r="E2" s="11"/>
      <c r="F2" s="11"/>
      <c r="G2" s="11"/>
      <c r="H2" s="11"/>
      <c r="I2" s="13"/>
      <c r="J2" s="17"/>
      <c r="K2" s="18" t="s">
        <v>78</v>
      </c>
      <c r="L2" s="10"/>
    </row>
    <row r="3" spans="1:12" s="9" customFormat="1" ht="17.25" customHeight="1">
      <c r="A3" s="11"/>
      <c r="B3" s="11"/>
      <c r="C3" s="11"/>
      <c r="D3" s="11"/>
      <c r="E3" s="11"/>
      <c r="F3" s="11"/>
      <c r="G3" s="11"/>
      <c r="H3" s="11"/>
      <c r="I3" s="13"/>
      <c r="J3" s="17"/>
      <c r="K3" s="18" t="s">
        <v>79</v>
      </c>
      <c r="L3" s="10"/>
    </row>
    <row r="4" spans="1:12" s="9" customFormat="1" ht="13.5" customHeight="1">
      <c r="A4" s="11"/>
      <c r="B4" s="11"/>
      <c r="C4" s="11"/>
      <c r="D4" s="11"/>
      <c r="E4" s="11"/>
      <c r="F4" s="11"/>
      <c r="G4" s="11"/>
      <c r="H4" s="11"/>
      <c r="I4" s="14"/>
      <c r="J4" s="19"/>
      <c r="K4" s="20" t="s">
        <v>80</v>
      </c>
      <c r="L4" s="10"/>
    </row>
    <row r="5" spans="1:12" s="9" customFormat="1" ht="13.5" customHeight="1">
      <c r="A5" s="11"/>
      <c r="B5" s="11"/>
      <c r="C5" s="11"/>
      <c r="D5" s="11"/>
      <c r="E5" s="11"/>
      <c r="F5" s="11"/>
      <c r="G5" s="11"/>
      <c r="H5" s="11"/>
      <c r="I5" s="14"/>
      <c r="J5" s="19"/>
      <c r="K5" s="20" t="s">
        <v>81</v>
      </c>
      <c r="L5" s="10"/>
    </row>
    <row r="6" spans="1:12" s="9" customFormat="1" ht="28.5" customHeight="1">
      <c r="A6" s="33" t="s">
        <v>82</v>
      </c>
      <c r="B6" s="11"/>
      <c r="C6" s="11"/>
      <c r="D6" s="11"/>
      <c r="E6" s="11"/>
      <c r="F6" s="11"/>
      <c r="G6" s="11"/>
      <c r="H6" s="11"/>
      <c r="I6" s="28"/>
      <c r="J6" s="28"/>
      <c r="K6" s="10"/>
      <c r="L6" s="10"/>
    </row>
    <row r="7" spans="1:12" s="9" customFormat="1" ht="51.75" customHeight="1">
      <c r="A7" s="11"/>
      <c r="B7" s="11"/>
      <c r="C7" s="11"/>
      <c r="D7" s="11"/>
      <c r="E7" s="11"/>
      <c r="F7" s="11"/>
      <c r="G7" s="11"/>
      <c r="H7" s="11"/>
      <c r="I7" s="26" t="s">
        <v>74</v>
      </c>
      <c r="J7" s="27"/>
      <c r="K7" s="10"/>
      <c r="L7" s="10"/>
    </row>
    <row r="8" spans="1:11" s="9" customFormat="1" ht="59.25" customHeight="1">
      <c r="A8" s="22" t="s">
        <v>75</v>
      </c>
      <c r="B8" s="22" t="s">
        <v>63</v>
      </c>
      <c r="C8" s="22" t="s">
        <v>64</v>
      </c>
      <c r="D8" s="22" t="s">
        <v>65</v>
      </c>
      <c r="E8" s="22" t="s">
        <v>66</v>
      </c>
      <c r="F8" s="22" t="s">
        <v>67</v>
      </c>
      <c r="G8" s="22" t="s">
        <v>68</v>
      </c>
      <c r="H8" s="22" t="s">
        <v>69</v>
      </c>
      <c r="I8" s="22" t="s">
        <v>72</v>
      </c>
      <c r="J8" s="22" t="s">
        <v>73</v>
      </c>
      <c r="K8" s="22" t="s">
        <v>76</v>
      </c>
    </row>
    <row r="9" spans="1:11" ht="16.5" customHeight="1">
      <c r="A9" s="23">
        <v>1</v>
      </c>
      <c r="B9" s="2" t="s">
        <v>0</v>
      </c>
      <c r="C9" s="29">
        <v>519889</v>
      </c>
      <c r="D9" s="3">
        <v>7.189</v>
      </c>
      <c r="E9" s="3">
        <v>0.072</v>
      </c>
      <c r="F9" s="8">
        <v>5</v>
      </c>
      <c r="G9" s="8">
        <v>1170</v>
      </c>
      <c r="H9" s="8">
        <v>97</v>
      </c>
      <c r="I9" s="15">
        <v>38350</v>
      </c>
      <c r="J9" s="15">
        <v>41890</v>
      </c>
      <c r="K9" s="12" t="str">
        <f>HYPERLINK("http://www.brand-metro.ru/serv__idP_57_idP1_4414_idP2_4418.html","Презентация")</f>
        <v>Презентация</v>
      </c>
    </row>
    <row r="10" spans="1:11" ht="15.75">
      <c r="A10" s="23">
        <v>2</v>
      </c>
      <c r="B10" s="2" t="s">
        <v>1</v>
      </c>
      <c r="C10" s="25"/>
      <c r="D10" s="3">
        <v>7.189</v>
      </c>
      <c r="E10" s="3">
        <v>0.072</v>
      </c>
      <c r="F10" s="8">
        <v>5</v>
      </c>
      <c r="G10" s="8">
        <v>1170</v>
      </c>
      <c r="H10" s="8">
        <v>97</v>
      </c>
      <c r="I10" s="15">
        <v>38350</v>
      </c>
      <c r="J10" s="15">
        <v>41890</v>
      </c>
      <c r="K10" s="12" t="str">
        <f>HYPERLINK("http://www.brand-metro.ru/serv__idP_57_idP1_4414_idP2_4418.html","Презентация")</f>
        <v>Презентация</v>
      </c>
    </row>
    <row r="11" spans="1:11" ht="15.75">
      <c r="A11" s="23">
        <v>3</v>
      </c>
      <c r="B11" s="2" t="s">
        <v>2</v>
      </c>
      <c r="C11" s="24">
        <v>390188</v>
      </c>
      <c r="D11" s="3">
        <v>3.374</v>
      </c>
      <c r="E11" s="3">
        <v>0.034</v>
      </c>
      <c r="F11" s="8">
        <v>5</v>
      </c>
      <c r="G11" s="8">
        <v>1170</v>
      </c>
      <c r="H11" s="8">
        <v>97</v>
      </c>
      <c r="I11" s="15">
        <v>31860</v>
      </c>
      <c r="J11" s="15">
        <v>35400</v>
      </c>
      <c r="K11" s="12" t="str">
        <f>HYPERLINK("http://www.brand-metro.ru/serv__idP_57_idP1_4414_idP2_4441.html","Презентация")</f>
        <v>Презентация</v>
      </c>
    </row>
    <row r="12" spans="1:11" ht="15.75">
      <c r="A12" s="23">
        <v>4</v>
      </c>
      <c r="B12" s="2" t="s">
        <v>3</v>
      </c>
      <c r="C12" s="25"/>
      <c r="D12" s="3">
        <v>3.374</v>
      </c>
      <c r="E12" s="3">
        <v>0.034</v>
      </c>
      <c r="F12" s="8">
        <v>5</v>
      </c>
      <c r="G12" s="8">
        <v>1170</v>
      </c>
      <c r="H12" s="8">
        <v>97</v>
      </c>
      <c r="I12" s="15">
        <v>31860</v>
      </c>
      <c r="J12" s="15">
        <v>35400</v>
      </c>
      <c r="K12" s="12" t="str">
        <f>HYPERLINK("http://www.brand-metro.ru/serv__idP_57_idP1_4414_idP2_4441.html","Презентация")</f>
        <v>Презентация</v>
      </c>
    </row>
    <row r="13" spans="1:11" ht="15.75">
      <c r="A13" s="23">
        <v>5</v>
      </c>
      <c r="B13" s="2" t="s">
        <v>4</v>
      </c>
      <c r="C13" s="24">
        <v>789611</v>
      </c>
      <c r="D13" s="3">
        <v>10.895</v>
      </c>
      <c r="E13" s="3">
        <v>0.109</v>
      </c>
      <c r="F13" s="8">
        <v>5</v>
      </c>
      <c r="G13" s="8">
        <v>1170</v>
      </c>
      <c r="H13" s="8">
        <v>97</v>
      </c>
      <c r="I13" s="15">
        <v>47200</v>
      </c>
      <c r="J13" s="15">
        <v>53100</v>
      </c>
      <c r="K13" s="12" t="str">
        <f>HYPERLINK("http://www.brand-metro.ru/serv__idP_57_idP1_4414_idP2_4419.html","Презентация")</f>
        <v>Презентация</v>
      </c>
    </row>
    <row r="14" spans="1:11" ht="15.75">
      <c r="A14" s="23">
        <v>6</v>
      </c>
      <c r="B14" s="2" t="s">
        <v>5</v>
      </c>
      <c r="C14" s="25"/>
      <c r="D14" s="3">
        <v>10.895</v>
      </c>
      <c r="E14" s="3">
        <v>0.109</v>
      </c>
      <c r="F14" s="8">
        <v>5</v>
      </c>
      <c r="G14" s="8">
        <v>1170</v>
      </c>
      <c r="H14" s="8">
        <v>97</v>
      </c>
      <c r="I14" s="15">
        <v>47200</v>
      </c>
      <c r="J14" s="15">
        <v>53100</v>
      </c>
      <c r="K14" s="12" t="str">
        <f>HYPERLINK("http://www.brand-metro.ru/serv__idP_57_idP1_4414_idP2_4419.html","Презентация")</f>
        <v>Презентация</v>
      </c>
    </row>
    <row r="15" spans="1:11" ht="15.75">
      <c r="A15" s="23">
        <v>7</v>
      </c>
      <c r="B15" s="2" t="s">
        <v>6</v>
      </c>
      <c r="C15" s="24">
        <v>1057094</v>
      </c>
      <c r="D15" s="3">
        <v>7.304</v>
      </c>
      <c r="E15" s="3">
        <v>0.073</v>
      </c>
      <c r="F15" s="8">
        <v>5</v>
      </c>
      <c r="G15" s="8">
        <v>1170</v>
      </c>
      <c r="H15" s="8">
        <v>97</v>
      </c>
      <c r="I15" s="15">
        <v>47200</v>
      </c>
      <c r="J15" s="15">
        <v>53100</v>
      </c>
      <c r="K15" s="12" t="str">
        <f>HYPERLINK("http://www.brand-metro.ru/serv__idP_57_idP1_4414_idP2_4420.html","Презентация")</f>
        <v>Презентация</v>
      </c>
    </row>
    <row r="16" spans="1:11" ht="15.75">
      <c r="A16" s="23">
        <v>8</v>
      </c>
      <c r="B16" s="2" t="s">
        <v>7</v>
      </c>
      <c r="C16" s="25"/>
      <c r="D16" s="3">
        <v>7.304</v>
      </c>
      <c r="E16" s="3">
        <v>0.073</v>
      </c>
      <c r="F16" s="8">
        <v>5</v>
      </c>
      <c r="G16" s="8">
        <v>1170</v>
      </c>
      <c r="H16" s="8">
        <v>97</v>
      </c>
      <c r="I16" s="15">
        <v>47200</v>
      </c>
      <c r="J16" s="15">
        <v>53100</v>
      </c>
      <c r="K16" s="12" t="str">
        <f>HYPERLINK("http://www.brand-metro.ru/serv__idP_57_idP1_4414_idP2_4420.html","Презентация")</f>
        <v>Презентация</v>
      </c>
    </row>
    <row r="17" spans="1:11" ht="15.75">
      <c r="A17" s="23">
        <v>9</v>
      </c>
      <c r="B17" s="2" t="s">
        <v>8</v>
      </c>
      <c r="C17" s="24">
        <v>468735</v>
      </c>
      <c r="D17" s="3">
        <v>4.044</v>
      </c>
      <c r="E17" s="3">
        <v>0.04</v>
      </c>
      <c r="F17" s="8">
        <v>5</v>
      </c>
      <c r="G17" s="8">
        <v>1170</v>
      </c>
      <c r="H17" s="8">
        <v>97</v>
      </c>
      <c r="I17" s="15">
        <v>38350</v>
      </c>
      <c r="J17" s="15">
        <v>41890</v>
      </c>
      <c r="K17" s="12" t="str">
        <f>HYPERLINK("http://www.brand-metro.ru/serv__idP_57_idP1_4414_idP2_4421.html","Презентация")</f>
        <v>Презентация</v>
      </c>
    </row>
    <row r="18" spans="1:11" ht="15.75">
      <c r="A18" s="23">
        <v>10</v>
      </c>
      <c r="B18" s="2" t="s">
        <v>9</v>
      </c>
      <c r="C18" s="25"/>
      <c r="D18" s="3">
        <v>4.044</v>
      </c>
      <c r="E18" s="3">
        <v>0.04</v>
      </c>
      <c r="F18" s="8">
        <v>5</v>
      </c>
      <c r="G18" s="8">
        <v>1170</v>
      </c>
      <c r="H18" s="8">
        <v>97</v>
      </c>
      <c r="I18" s="15">
        <v>38350</v>
      </c>
      <c r="J18" s="15">
        <v>41890</v>
      </c>
      <c r="K18" s="12" t="str">
        <f>HYPERLINK("http://www.brand-metro.ru/serv__idP_57_idP1_4414_idP2_4421.html","Презентация")</f>
        <v>Презентация</v>
      </c>
    </row>
    <row r="19" spans="1:11" ht="15.75">
      <c r="A19" s="23">
        <v>11</v>
      </c>
      <c r="B19" s="2" t="s">
        <v>10</v>
      </c>
      <c r="C19" s="24">
        <v>380421</v>
      </c>
      <c r="D19" s="3">
        <v>3.292</v>
      </c>
      <c r="E19" s="3">
        <v>0.033</v>
      </c>
      <c r="F19" s="8">
        <v>5</v>
      </c>
      <c r="G19" s="8">
        <v>1170</v>
      </c>
      <c r="H19" s="8">
        <v>97</v>
      </c>
      <c r="I19" s="15">
        <v>31860</v>
      </c>
      <c r="J19" s="15">
        <v>35400</v>
      </c>
      <c r="K19" s="12" t="str">
        <f>HYPERLINK("http://www.brand-metro.ru/serv__idP_57_idP1_4414_idP2_4422.html","Презентация")</f>
        <v>Презентация</v>
      </c>
    </row>
    <row r="20" spans="1:11" ht="15.75">
      <c r="A20" s="23">
        <v>12</v>
      </c>
      <c r="B20" s="2" t="s">
        <v>11</v>
      </c>
      <c r="C20" s="25"/>
      <c r="D20" s="3">
        <v>3.292</v>
      </c>
      <c r="E20" s="3">
        <v>0.033</v>
      </c>
      <c r="F20" s="8">
        <v>5</v>
      </c>
      <c r="G20" s="8">
        <v>1170</v>
      </c>
      <c r="H20" s="8">
        <v>97</v>
      </c>
      <c r="I20" s="15">
        <v>31860</v>
      </c>
      <c r="J20" s="15">
        <v>35400</v>
      </c>
      <c r="K20" s="12" t="str">
        <f>HYPERLINK("http://www.brand-metro.ru/serv__idP_57_idP1_4414_idP2_4422.html","Презентация")</f>
        <v>Презентация</v>
      </c>
    </row>
    <row r="21" spans="1:11" ht="15.75">
      <c r="A21" s="23">
        <v>13</v>
      </c>
      <c r="B21" s="2" t="s">
        <v>12</v>
      </c>
      <c r="C21" s="24">
        <v>1112114</v>
      </c>
      <c r="D21" s="3">
        <v>11.531</v>
      </c>
      <c r="E21" s="3">
        <v>0.115</v>
      </c>
      <c r="F21" s="8">
        <v>5</v>
      </c>
      <c r="G21" s="8">
        <v>1170</v>
      </c>
      <c r="H21" s="8">
        <v>97</v>
      </c>
      <c r="I21" s="15">
        <v>47200</v>
      </c>
      <c r="J21" s="15">
        <v>53100</v>
      </c>
      <c r="K21" s="12" t="str">
        <f>HYPERLINK("http://www.brand-metro.ru/serv__idP_57_idP1_4414_idP2_4423.html","Презентация")</f>
        <v>Презентация</v>
      </c>
    </row>
    <row r="22" spans="1:11" ht="15.75">
      <c r="A22" s="23">
        <v>14</v>
      </c>
      <c r="B22" s="2" t="s">
        <v>13</v>
      </c>
      <c r="C22" s="25"/>
      <c r="D22" s="3">
        <v>11.531</v>
      </c>
      <c r="E22" s="3">
        <v>0.115</v>
      </c>
      <c r="F22" s="8">
        <v>5</v>
      </c>
      <c r="G22" s="8">
        <v>1170</v>
      </c>
      <c r="H22" s="8">
        <v>97</v>
      </c>
      <c r="I22" s="15">
        <v>47200</v>
      </c>
      <c r="J22" s="15">
        <v>53100</v>
      </c>
      <c r="K22" s="12" t="str">
        <f>HYPERLINK("http://www.brand-metro.ru/serv__idP_57_idP1_4414_idP2_4423.html","Презентация")</f>
        <v>Презентация</v>
      </c>
    </row>
    <row r="23" spans="1:11" ht="15.75">
      <c r="A23" s="23">
        <v>15</v>
      </c>
      <c r="B23" s="2" t="s">
        <v>14</v>
      </c>
      <c r="C23" s="24">
        <v>597299</v>
      </c>
      <c r="D23" s="3">
        <v>4.436</v>
      </c>
      <c r="E23" s="3">
        <v>0.044</v>
      </c>
      <c r="F23" s="8">
        <v>5</v>
      </c>
      <c r="G23" s="8">
        <v>1170</v>
      </c>
      <c r="H23" s="8">
        <v>97</v>
      </c>
      <c r="I23" s="15">
        <v>47200</v>
      </c>
      <c r="J23" s="15">
        <v>53100</v>
      </c>
      <c r="K23" s="12" t="str">
        <f>HYPERLINK("http://www.brand-metro.ru/serv__idP_57_idP1_4414_idP2_4424.html","Презентация")</f>
        <v>Презентация</v>
      </c>
    </row>
    <row r="24" spans="1:11" ht="15.75">
      <c r="A24" s="23">
        <v>16</v>
      </c>
      <c r="B24" s="2" t="s">
        <v>15</v>
      </c>
      <c r="C24" s="29"/>
      <c r="D24" s="3">
        <v>6.21</v>
      </c>
      <c r="E24" s="3">
        <v>0.062</v>
      </c>
      <c r="F24" s="8">
        <v>5</v>
      </c>
      <c r="G24" s="8">
        <v>1170</v>
      </c>
      <c r="H24" s="8">
        <v>97</v>
      </c>
      <c r="I24" s="15">
        <v>47200</v>
      </c>
      <c r="J24" s="15">
        <v>53100</v>
      </c>
      <c r="K24" s="12" t="str">
        <f>HYPERLINK("http://www.brand-metro.ru/serv__idP_57_idP1_4414_idP2_4424.html","Презентация")</f>
        <v>Презентация</v>
      </c>
    </row>
    <row r="25" spans="1:11" ht="15.75">
      <c r="A25" s="23">
        <v>17</v>
      </c>
      <c r="B25" s="2" t="s">
        <v>16</v>
      </c>
      <c r="C25" s="25"/>
      <c r="D25" s="3">
        <v>6.21</v>
      </c>
      <c r="E25" s="3">
        <v>0.062</v>
      </c>
      <c r="F25" s="8">
        <v>5</v>
      </c>
      <c r="G25" s="8">
        <v>1170</v>
      </c>
      <c r="H25" s="8">
        <v>97</v>
      </c>
      <c r="I25" s="15">
        <v>47200</v>
      </c>
      <c r="J25" s="15">
        <v>53100</v>
      </c>
      <c r="K25" s="12" t="str">
        <f>HYPERLINK("http://www.brand-metro.ru/serv__idP_57_idP1_4414_idP2_4424.html","Презентация")</f>
        <v>Презентация</v>
      </c>
    </row>
    <row r="26" spans="1:11" ht="15.75">
      <c r="A26" s="23">
        <v>18</v>
      </c>
      <c r="B26" s="2" t="s">
        <v>17</v>
      </c>
      <c r="C26" s="24">
        <v>414445</v>
      </c>
      <c r="D26" s="3">
        <v>5.737</v>
      </c>
      <c r="E26" s="3">
        <v>0.057</v>
      </c>
      <c r="F26" s="8">
        <v>5</v>
      </c>
      <c r="G26" s="8">
        <v>1170</v>
      </c>
      <c r="H26" s="8">
        <v>97</v>
      </c>
      <c r="I26" s="15">
        <v>31860</v>
      </c>
      <c r="J26" s="15">
        <v>35400</v>
      </c>
      <c r="K26" s="12" t="str">
        <f>HYPERLINK("http://www.brand-metro.ru/serv__idP_57_idP1_4414_idP2_4425.html","Презентация")</f>
        <v>Презентация</v>
      </c>
    </row>
    <row r="27" spans="1:11" ht="15.75">
      <c r="A27" s="23">
        <v>19</v>
      </c>
      <c r="B27" s="2" t="s">
        <v>18</v>
      </c>
      <c r="C27" s="25"/>
      <c r="D27" s="3">
        <v>5.737</v>
      </c>
      <c r="E27" s="3">
        <v>0.057</v>
      </c>
      <c r="F27" s="8">
        <v>5</v>
      </c>
      <c r="G27" s="8">
        <v>1170</v>
      </c>
      <c r="H27" s="8">
        <v>97</v>
      </c>
      <c r="I27" s="15">
        <v>31860</v>
      </c>
      <c r="J27" s="15">
        <v>35400</v>
      </c>
      <c r="K27" s="12" t="str">
        <f>HYPERLINK("http://www.brand-metro.ru/serv__idP_57_idP1_4414_idP2_4425.html","Презентация")</f>
        <v>Презентация</v>
      </c>
    </row>
    <row r="28" spans="1:11" ht="15.75">
      <c r="A28" s="23">
        <v>20</v>
      </c>
      <c r="B28" s="2" t="s">
        <v>19</v>
      </c>
      <c r="C28" s="24">
        <v>724111</v>
      </c>
      <c r="D28" s="3">
        <v>6.261</v>
      </c>
      <c r="E28" s="3">
        <v>0.063</v>
      </c>
      <c r="F28" s="8">
        <v>5</v>
      </c>
      <c r="G28" s="8">
        <v>1170</v>
      </c>
      <c r="H28" s="8">
        <v>97</v>
      </c>
      <c r="I28" s="15">
        <v>38350</v>
      </c>
      <c r="J28" s="15">
        <v>41890</v>
      </c>
      <c r="K28" s="12" t="str">
        <f>HYPERLINK("http://www.brand-metro.ru/serv__idP_57_idP1_4414_idP2_4426.html","Презентация")</f>
        <v>Презентация</v>
      </c>
    </row>
    <row r="29" spans="1:11" ht="15.75">
      <c r="A29" s="23">
        <v>21</v>
      </c>
      <c r="B29" s="2" t="s">
        <v>20</v>
      </c>
      <c r="C29" s="25"/>
      <c r="D29" s="3">
        <v>6.261</v>
      </c>
      <c r="E29" s="3">
        <v>0.063</v>
      </c>
      <c r="F29" s="8">
        <v>5</v>
      </c>
      <c r="G29" s="8">
        <v>1170</v>
      </c>
      <c r="H29" s="8">
        <v>97</v>
      </c>
      <c r="I29" s="15">
        <v>38350</v>
      </c>
      <c r="J29" s="15">
        <v>41890</v>
      </c>
      <c r="K29" s="12" t="str">
        <f>HYPERLINK("http://www.brand-metro.ru/serv__idP_57_idP1_4414_idP2_4426.html","Презентация")</f>
        <v>Презентация</v>
      </c>
    </row>
    <row r="30" spans="1:11" ht="15.75">
      <c r="A30" s="23">
        <v>22</v>
      </c>
      <c r="B30" s="2" t="s">
        <v>21</v>
      </c>
      <c r="C30" s="24">
        <v>100726</v>
      </c>
      <c r="D30" s="3">
        <v>1.37</v>
      </c>
      <c r="E30" s="3">
        <v>0.014</v>
      </c>
      <c r="F30" s="8">
        <v>5</v>
      </c>
      <c r="G30" s="8">
        <v>1170</v>
      </c>
      <c r="H30" s="8">
        <v>97</v>
      </c>
      <c r="I30" s="15">
        <v>26550</v>
      </c>
      <c r="J30" s="15">
        <v>30090</v>
      </c>
      <c r="K30" s="12" t="str">
        <f>HYPERLINK("http://www.brand-metro.ru/serv__idP_57_idP1_4414_idP2_4427.html","Презентация")</f>
        <v>Презентация</v>
      </c>
    </row>
    <row r="31" spans="1:11" ht="15.75">
      <c r="A31" s="23">
        <v>23</v>
      </c>
      <c r="B31" s="2" t="s">
        <v>22</v>
      </c>
      <c r="C31" s="25"/>
      <c r="D31" s="3">
        <v>1.37</v>
      </c>
      <c r="E31" s="3">
        <v>0.014</v>
      </c>
      <c r="F31" s="8">
        <v>5</v>
      </c>
      <c r="G31" s="8">
        <v>1170</v>
      </c>
      <c r="H31" s="8">
        <v>97</v>
      </c>
      <c r="I31" s="15">
        <v>26550</v>
      </c>
      <c r="J31" s="15">
        <v>30090</v>
      </c>
      <c r="K31" s="12" t="str">
        <f>HYPERLINK("http://www.brand-metro.ru/serv__idP_57_idP1_4414_idP2_4427.html","Презентация")</f>
        <v>Презентация</v>
      </c>
    </row>
    <row r="32" spans="1:11" ht="15.75">
      <c r="A32" s="23">
        <v>24</v>
      </c>
      <c r="B32" s="2" t="s">
        <v>23</v>
      </c>
      <c r="C32" s="24">
        <v>165338</v>
      </c>
      <c r="D32" s="3">
        <v>1.436</v>
      </c>
      <c r="E32" s="3">
        <v>0.014</v>
      </c>
      <c r="F32" s="8">
        <v>5</v>
      </c>
      <c r="G32" s="8">
        <v>1170</v>
      </c>
      <c r="H32" s="8">
        <v>97</v>
      </c>
      <c r="I32" s="15">
        <v>26550</v>
      </c>
      <c r="J32" s="15">
        <v>30090</v>
      </c>
      <c r="K32" s="12" t="str">
        <f>HYPERLINK("http://www.brand-metro.ru/serv__idP_57_idP1_4414_idP2_4428.html","Презентация")</f>
        <v>Презентация</v>
      </c>
    </row>
    <row r="33" spans="1:11" ht="15.75">
      <c r="A33" s="23">
        <v>25</v>
      </c>
      <c r="B33" s="2" t="s">
        <v>24</v>
      </c>
      <c r="C33" s="25"/>
      <c r="D33" s="3">
        <v>1.436</v>
      </c>
      <c r="E33" s="3">
        <v>0.014</v>
      </c>
      <c r="F33" s="8">
        <v>5</v>
      </c>
      <c r="G33" s="8">
        <v>1170</v>
      </c>
      <c r="H33" s="8">
        <v>97</v>
      </c>
      <c r="I33" s="15">
        <v>26550</v>
      </c>
      <c r="J33" s="15">
        <v>30090</v>
      </c>
      <c r="K33" s="12" t="str">
        <f>HYPERLINK("http://www.brand-metro.ru/serv__idP_57_idP1_4414_idP2_4428.html","Презентация")</f>
        <v>Презентация</v>
      </c>
    </row>
    <row r="34" spans="1:11" ht="15.75">
      <c r="A34" s="23">
        <v>26</v>
      </c>
      <c r="B34" s="2" t="s">
        <v>25</v>
      </c>
      <c r="C34" s="24">
        <v>571404</v>
      </c>
      <c r="D34" s="3">
        <v>7.918</v>
      </c>
      <c r="E34" s="3">
        <v>0.079</v>
      </c>
      <c r="F34" s="8">
        <v>5</v>
      </c>
      <c r="G34" s="8">
        <v>1170</v>
      </c>
      <c r="H34" s="8">
        <v>97</v>
      </c>
      <c r="I34" s="15">
        <v>38350</v>
      </c>
      <c r="J34" s="15">
        <v>41890</v>
      </c>
      <c r="K34" s="12" t="str">
        <f>HYPERLINK("http://www.brand-metro.ru/serv__idP_57_idP1_4414_idP2_4429.html","Презентация")</f>
        <v>Презентация</v>
      </c>
    </row>
    <row r="35" spans="1:11" ht="15.75">
      <c r="A35" s="23">
        <v>27</v>
      </c>
      <c r="B35" s="2" t="s">
        <v>26</v>
      </c>
      <c r="C35" s="25"/>
      <c r="D35" s="3">
        <v>7.918</v>
      </c>
      <c r="E35" s="3">
        <v>0.079</v>
      </c>
      <c r="F35" s="8">
        <v>5</v>
      </c>
      <c r="G35" s="8">
        <v>1170</v>
      </c>
      <c r="H35" s="8">
        <v>97</v>
      </c>
      <c r="I35" s="15">
        <v>38350</v>
      </c>
      <c r="J35" s="15">
        <v>41890</v>
      </c>
      <c r="K35" s="12" t="str">
        <f>HYPERLINK("http://www.brand-metro.ru/serv__idP_57_idP1_4414_idP2_4429.html","Презентация")</f>
        <v>Презентация</v>
      </c>
    </row>
    <row r="36" spans="1:11" ht="15.75">
      <c r="A36" s="23">
        <v>28</v>
      </c>
      <c r="B36" s="2" t="s">
        <v>27</v>
      </c>
      <c r="C36" s="24">
        <v>388197</v>
      </c>
      <c r="D36" s="3">
        <v>5.366</v>
      </c>
      <c r="E36" s="3">
        <v>0.054</v>
      </c>
      <c r="F36" s="8">
        <v>5</v>
      </c>
      <c r="G36" s="8">
        <v>1170</v>
      </c>
      <c r="H36" s="8">
        <v>97</v>
      </c>
      <c r="I36" s="15">
        <v>31860</v>
      </c>
      <c r="J36" s="15">
        <v>35400</v>
      </c>
      <c r="K36" s="12" t="str">
        <f>HYPERLINK("http://www.brand-metro.ru/serv__idP_57_idP1_4414_idP2_4430.html","Презентация")</f>
        <v>Презентация</v>
      </c>
    </row>
    <row r="37" spans="1:11" ht="15.75">
      <c r="A37" s="23">
        <v>29</v>
      </c>
      <c r="B37" s="2" t="s">
        <v>28</v>
      </c>
      <c r="C37" s="25"/>
      <c r="D37" s="3">
        <v>5.366</v>
      </c>
      <c r="E37" s="3">
        <v>0.054</v>
      </c>
      <c r="F37" s="8">
        <v>5</v>
      </c>
      <c r="G37" s="8">
        <v>1170</v>
      </c>
      <c r="H37" s="8">
        <v>97</v>
      </c>
      <c r="I37" s="15">
        <v>31860</v>
      </c>
      <c r="J37" s="15">
        <v>35400</v>
      </c>
      <c r="K37" s="12" t="str">
        <f>HYPERLINK("http://www.brand-metro.ru/serv__idP_57_idP1_4414_idP2_4430.html","Презентация")</f>
        <v>Презентация</v>
      </c>
    </row>
    <row r="38" spans="1:11" ht="15.75">
      <c r="A38" s="23">
        <v>30</v>
      </c>
      <c r="B38" s="2" t="s">
        <v>29</v>
      </c>
      <c r="C38" s="4"/>
      <c r="D38" s="3">
        <v>13.304318209551917</v>
      </c>
      <c r="E38" s="3">
        <v>0.13304318209551916</v>
      </c>
      <c r="F38" s="8">
        <v>5</v>
      </c>
      <c r="G38" s="8">
        <v>1170</v>
      </c>
      <c r="H38" s="8">
        <v>97</v>
      </c>
      <c r="I38" s="15">
        <v>47200</v>
      </c>
      <c r="J38" s="15">
        <v>53100</v>
      </c>
      <c r="K38" s="12" t="str">
        <f>HYPERLINK("http://www.brand-metro.ru/serv__idP_57_idP1_4414_idP2_4431.html","Презентация")</f>
        <v>Презентация</v>
      </c>
    </row>
    <row r="39" spans="1:11" ht="15.75">
      <c r="A39" s="23">
        <v>31</v>
      </c>
      <c r="B39" s="2" t="s">
        <v>30</v>
      </c>
      <c r="C39" s="24">
        <v>898834</v>
      </c>
      <c r="D39" s="3">
        <v>12.417</v>
      </c>
      <c r="E39" s="3">
        <v>0.124</v>
      </c>
      <c r="F39" s="8">
        <v>5</v>
      </c>
      <c r="G39" s="8">
        <v>1170</v>
      </c>
      <c r="H39" s="8">
        <v>97</v>
      </c>
      <c r="I39" s="15">
        <v>47200</v>
      </c>
      <c r="J39" s="15">
        <v>53100</v>
      </c>
      <c r="K39" s="12" t="str">
        <f>HYPERLINK("http://www.brand-metro.ru/serv__idP_57_idP1_4414_idP2_4431.html","Презентация")</f>
        <v>Презентация</v>
      </c>
    </row>
    <row r="40" spans="1:11" ht="15.75">
      <c r="A40" s="23">
        <v>32</v>
      </c>
      <c r="B40" s="2" t="s">
        <v>31</v>
      </c>
      <c r="C40" s="25"/>
      <c r="D40" s="3">
        <v>12.417</v>
      </c>
      <c r="E40" s="3">
        <v>0.124</v>
      </c>
      <c r="F40" s="8">
        <v>5</v>
      </c>
      <c r="G40" s="8">
        <v>1170</v>
      </c>
      <c r="H40" s="8">
        <v>97</v>
      </c>
      <c r="I40" s="15">
        <v>47200</v>
      </c>
      <c r="J40" s="15">
        <v>53100</v>
      </c>
      <c r="K40" s="12" t="str">
        <f>HYPERLINK("http://www.brand-metro.ru/serv__idP_57_idP1_4414_idP2_4431.html","Презентация")</f>
        <v>Презентация</v>
      </c>
    </row>
    <row r="41" spans="1:11" ht="15.75">
      <c r="A41" s="23">
        <v>33</v>
      </c>
      <c r="B41" s="2" t="s">
        <v>32</v>
      </c>
      <c r="C41" s="24">
        <v>432678</v>
      </c>
      <c r="D41" s="3">
        <v>3.744</v>
      </c>
      <c r="E41" s="3">
        <v>0.037</v>
      </c>
      <c r="F41" s="8">
        <v>5</v>
      </c>
      <c r="G41" s="8">
        <v>1170</v>
      </c>
      <c r="H41" s="8">
        <v>97</v>
      </c>
      <c r="I41" s="15">
        <v>31860</v>
      </c>
      <c r="J41" s="15">
        <v>35400</v>
      </c>
      <c r="K41" s="12" t="str">
        <f>HYPERLINK("http://www.brand-metro.ru/serv__idP_57_idP1_4414_idP2_4432.html","Презентация")</f>
        <v>Презентация</v>
      </c>
    </row>
    <row r="42" spans="1:11" ht="15.75">
      <c r="A42" s="23">
        <v>34</v>
      </c>
      <c r="B42" s="2" t="s">
        <v>33</v>
      </c>
      <c r="C42" s="25"/>
      <c r="D42" s="3">
        <v>3.744</v>
      </c>
      <c r="E42" s="3">
        <v>0.037</v>
      </c>
      <c r="F42" s="8">
        <v>5</v>
      </c>
      <c r="G42" s="8">
        <v>1170</v>
      </c>
      <c r="H42" s="8">
        <v>97</v>
      </c>
      <c r="I42" s="15">
        <v>31860</v>
      </c>
      <c r="J42" s="15">
        <v>35400</v>
      </c>
      <c r="K42" s="12" t="str">
        <f>HYPERLINK("http://www.brand-metro.ru/serv__idP_57_idP1_4414_idP2_4432.html","Презентация")</f>
        <v>Презентация</v>
      </c>
    </row>
    <row r="43" spans="1:11" ht="15.75">
      <c r="A43" s="23">
        <v>35</v>
      </c>
      <c r="B43" s="2" t="s">
        <v>34</v>
      </c>
      <c r="C43" s="24">
        <v>639917</v>
      </c>
      <c r="D43" s="3">
        <v>6.634</v>
      </c>
      <c r="E43" s="3">
        <v>0.066</v>
      </c>
      <c r="F43" s="8">
        <v>5</v>
      </c>
      <c r="G43" s="8">
        <v>1170</v>
      </c>
      <c r="H43" s="8">
        <v>97</v>
      </c>
      <c r="I43" s="15">
        <v>38350</v>
      </c>
      <c r="J43" s="15">
        <v>41890</v>
      </c>
      <c r="K43" s="12" t="str">
        <f>HYPERLINK("http://www.brand-metro.ru/serv__idP_57_idP1_4414_idP2_4433.html","Презентация")</f>
        <v>Презентация</v>
      </c>
    </row>
    <row r="44" spans="1:11" ht="15.75">
      <c r="A44" s="23">
        <v>36</v>
      </c>
      <c r="B44" s="2" t="s">
        <v>35</v>
      </c>
      <c r="C44" s="25"/>
      <c r="D44" s="3">
        <v>6.634</v>
      </c>
      <c r="E44" s="3">
        <v>0.066</v>
      </c>
      <c r="F44" s="8">
        <v>5</v>
      </c>
      <c r="G44" s="8">
        <v>1170</v>
      </c>
      <c r="H44" s="8">
        <v>97</v>
      </c>
      <c r="I44" s="15">
        <v>38350</v>
      </c>
      <c r="J44" s="15">
        <v>41890</v>
      </c>
      <c r="K44" s="12" t="str">
        <f>HYPERLINK("http://www.brand-metro.ru/serv__idP_57_idP1_4414_idP2_4433.html","Презентация")</f>
        <v>Презентация</v>
      </c>
    </row>
    <row r="45" spans="1:11" ht="15.75">
      <c r="A45" s="23">
        <v>37</v>
      </c>
      <c r="B45" s="2" t="s">
        <v>36</v>
      </c>
      <c r="C45" s="24">
        <v>819801</v>
      </c>
      <c r="D45" s="3">
        <v>8.466</v>
      </c>
      <c r="E45" s="3">
        <v>0.085</v>
      </c>
      <c r="F45" s="8">
        <v>5</v>
      </c>
      <c r="G45" s="8">
        <v>1170</v>
      </c>
      <c r="H45" s="8">
        <v>97</v>
      </c>
      <c r="I45" s="15">
        <v>47200</v>
      </c>
      <c r="J45" s="15">
        <v>53100</v>
      </c>
      <c r="K45" s="12" t="str">
        <f>HYPERLINK("http://www.brand-metro.ru/serv__idP_57_idP1_4414_idP2_4434.html","Презентация")</f>
        <v>Презентация</v>
      </c>
    </row>
    <row r="46" spans="1:11" ht="15.75">
      <c r="A46" s="23">
        <v>38</v>
      </c>
      <c r="B46" s="2" t="s">
        <v>37</v>
      </c>
      <c r="C46" s="25"/>
      <c r="D46" s="3">
        <v>8.466</v>
      </c>
      <c r="E46" s="3">
        <v>0.085</v>
      </c>
      <c r="F46" s="8">
        <v>5</v>
      </c>
      <c r="G46" s="8">
        <v>1170</v>
      </c>
      <c r="H46" s="8">
        <v>97</v>
      </c>
      <c r="I46" s="15">
        <v>47200</v>
      </c>
      <c r="J46" s="15">
        <v>53100</v>
      </c>
      <c r="K46" s="12" t="str">
        <f>HYPERLINK("http://www.brand-metro.ru/serv__idP_57_idP1_4414_idP2_4434.html","Презентация")</f>
        <v>Презентация</v>
      </c>
    </row>
    <row r="47" spans="1:11" ht="15.75">
      <c r="A47" s="23">
        <v>39</v>
      </c>
      <c r="B47" s="2" t="s">
        <v>38</v>
      </c>
      <c r="C47" s="5">
        <v>547326</v>
      </c>
      <c r="D47" s="3">
        <v>7.584</v>
      </c>
      <c r="E47" s="3">
        <v>0.076</v>
      </c>
      <c r="F47" s="8">
        <v>5</v>
      </c>
      <c r="G47" s="8">
        <v>1170</v>
      </c>
      <c r="H47" s="8">
        <v>97</v>
      </c>
      <c r="I47" s="15">
        <v>38350</v>
      </c>
      <c r="J47" s="15">
        <v>41890</v>
      </c>
      <c r="K47" s="12" t="str">
        <f>HYPERLINK("http://www.brand-metro.ru/serv__idP_57_idP1_4414_idP2_4435.html","Презентация")</f>
        <v>Презентация</v>
      </c>
    </row>
    <row r="48" spans="1:11" ht="15.75">
      <c r="A48" s="23">
        <v>40</v>
      </c>
      <c r="B48" s="2" t="s">
        <v>39</v>
      </c>
      <c r="C48" s="24">
        <v>88039</v>
      </c>
      <c r="D48" s="3">
        <v>1.219</v>
      </c>
      <c r="E48" s="3">
        <v>0.012</v>
      </c>
      <c r="F48" s="8">
        <v>5</v>
      </c>
      <c r="G48" s="8">
        <v>1170</v>
      </c>
      <c r="H48" s="8">
        <v>97</v>
      </c>
      <c r="I48" s="15">
        <v>26550</v>
      </c>
      <c r="J48" s="15">
        <v>30090</v>
      </c>
      <c r="K48" s="12" t="str">
        <f>HYPERLINK("http://www.brand-metro.ru/serv__idP_57_idP1_4414_idP2_4436.html","Презентация")</f>
        <v>Презентация</v>
      </c>
    </row>
    <row r="49" spans="1:11" ht="15.75">
      <c r="A49" s="23">
        <v>41</v>
      </c>
      <c r="B49" s="2" t="s">
        <v>40</v>
      </c>
      <c r="C49" s="25"/>
      <c r="D49" s="3">
        <v>0.87</v>
      </c>
      <c r="E49" s="3">
        <v>0.009</v>
      </c>
      <c r="F49" s="8">
        <v>5</v>
      </c>
      <c r="G49" s="8">
        <v>1170</v>
      </c>
      <c r="H49" s="8">
        <v>97</v>
      </c>
      <c r="I49" s="15">
        <v>26550</v>
      </c>
      <c r="J49" s="15">
        <v>30090</v>
      </c>
      <c r="K49" s="12" t="str">
        <f>HYPERLINK("http://www.brand-metro.ru/serv__idP_57_idP1_4414_idP2_4436.html","Презентация")</f>
        <v>Презентация</v>
      </c>
    </row>
    <row r="50" spans="1:11" ht="15.75">
      <c r="A50" s="23">
        <v>42</v>
      </c>
      <c r="B50" s="2" t="s">
        <v>41</v>
      </c>
      <c r="C50" s="24">
        <v>622362</v>
      </c>
      <c r="D50" s="3">
        <v>5.385</v>
      </c>
      <c r="E50" s="3">
        <v>0.054</v>
      </c>
      <c r="F50" s="8">
        <v>5</v>
      </c>
      <c r="G50" s="8">
        <v>1170</v>
      </c>
      <c r="H50" s="8">
        <v>97</v>
      </c>
      <c r="I50" s="15">
        <v>38350</v>
      </c>
      <c r="J50" s="15">
        <v>41890</v>
      </c>
      <c r="K50" s="12" t="str">
        <f>HYPERLINK("http://www.brand-metro.ru/serv__idP_57_idP1_4414_idP2_4437.html","Презентация")</f>
        <v>Презентация</v>
      </c>
    </row>
    <row r="51" spans="1:11" ht="15.75">
      <c r="A51" s="23">
        <v>43</v>
      </c>
      <c r="B51" s="2" t="s">
        <v>42</v>
      </c>
      <c r="C51" s="25"/>
      <c r="D51" s="3">
        <v>5.385</v>
      </c>
      <c r="E51" s="3">
        <v>0.054</v>
      </c>
      <c r="F51" s="8">
        <v>5</v>
      </c>
      <c r="G51" s="8">
        <v>1170</v>
      </c>
      <c r="H51" s="8">
        <v>97</v>
      </c>
      <c r="I51" s="15">
        <v>38350</v>
      </c>
      <c r="J51" s="15">
        <v>41890</v>
      </c>
      <c r="K51" s="12" t="str">
        <f>HYPERLINK("http://www.brand-metro.ru/serv__idP_57_idP1_4414_idP2_4437.html","Презентация")</f>
        <v>Презентация</v>
      </c>
    </row>
    <row r="52" spans="1:11" ht="15.75">
      <c r="A52" s="23">
        <v>44</v>
      </c>
      <c r="B52" s="2" t="s">
        <v>43</v>
      </c>
      <c r="C52" s="24">
        <v>376706</v>
      </c>
      <c r="D52" s="3">
        <v>3.262</v>
      </c>
      <c r="E52" s="3">
        <v>0.033</v>
      </c>
      <c r="F52" s="8">
        <v>5</v>
      </c>
      <c r="G52" s="8">
        <v>1170</v>
      </c>
      <c r="H52" s="8">
        <v>97</v>
      </c>
      <c r="I52" s="15">
        <v>31860</v>
      </c>
      <c r="J52" s="15">
        <v>35400</v>
      </c>
      <c r="K52" s="12" t="str">
        <f>HYPERLINK("http://www.brand-metro.ru/serv__idP_57_idP1_4414_idP2_4438.html","Презентация")</f>
        <v>Презентация</v>
      </c>
    </row>
    <row r="53" spans="1:11" ht="15.75">
      <c r="A53" s="23">
        <v>45</v>
      </c>
      <c r="B53" s="2" t="s">
        <v>44</v>
      </c>
      <c r="C53" s="25"/>
      <c r="D53" s="3">
        <v>3.262</v>
      </c>
      <c r="E53" s="3">
        <v>0.033</v>
      </c>
      <c r="F53" s="8">
        <v>5</v>
      </c>
      <c r="G53" s="8">
        <v>1170</v>
      </c>
      <c r="H53" s="8">
        <v>97</v>
      </c>
      <c r="I53" s="15">
        <v>31860</v>
      </c>
      <c r="J53" s="15">
        <v>35400</v>
      </c>
      <c r="K53" s="12" t="str">
        <f>HYPERLINK("http://www.brand-metro.ru/serv__idP_57_idP1_4414_idP2_4438.html","Презентация")</f>
        <v>Презентация</v>
      </c>
    </row>
    <row r="54" spans="1:11" ht="15.75">
      <c r="A54" s="23">
        <v>46</v>
      </c>
      <c r="B54" s="2" t="s">
        <v>45</v>
      </c>
      <c r="C54" s="24">
        <v>1643163</v>
      </c>
      <c r="D54" s="3">
        <v>14.257</v>
      </c>
      <c r="E54" s="3">
        <v>0.143</v>
      </c>
      <c r="F54" s="8">
        <v>5</v>
      </c>
      <c r="G54" s="8">
        <v>1170</v>
      </c>
      <c r="H54" s="8">
        <v>97</v>
      </c>
      <c r="I54" s="15">
        <v>47200</v>
      </c>
      <c r="J54" s="15">
        <v>53100</v>
      </c>
      <c r="K54" s="12" t="str">
        <f>HYPERLINK("http://www.brand-metro.ru/serv__idP_57_idP1_4414_idP2_4439.html","Презентация")</f>
        <v>Презентация</v>
      </c>
    </row>
    <row r="55" spans="1:11" ht="15.75">
      <c r="A55" s="23">
        <v>47</v>
      </c>
      <c r="B55" s="2" t="s">
        <v>46</v>
      </c>
      <c r="C55" s="25"/>
      <c r="D55" s="3">
        <v>14.257</v>
      </c>
      <c r="E55" s="3">
        <v>0.143</v>
      </c>
      <c r="F55" s="8">
        <v>5</v>
      </c>
      <c r="G55" s="8">
        <v>1170</v>
      </c>
      <c r="H55" s="8">
        <v>97</v>
      </c>
      <c r="I55" s="15">
        <v>47200</v>
      </c>
      <c r="J55" s="15">
        <v>53100</v>
      </c>
      <c r="K55" s="12" t="str">
        <f>HYPERLINK("http://www.brand-metro.ru/serv__idP_57_idP1_4414_idP2_4439.html","Презентация")</f>
        <v>Презентация</v>
      </c>
    </row>
    <row r="56" spans="1:11" ht="15.75">
      <c r="A56" s="23">
        <v>48</v>
      </c>
      <c r="B56" s="2" t="s">
        <v>47</v>
      </c>
      <c r="C56" s="24">
        <v>680953</v>
      </c>
      <c r="D56" s="3">
        <v>9.433</v>
      </c>
      <c r="E56" s="3">
        <v>0.094</v>
      </c>
      <c r="F56" s="8">
        <v>5</v>
      </c>
      <c r="G56" s="8">
        <v>1170</v>
      </c>
      <c r="H56" s="8">
        <v>97</v>
      </c>
      <c r="I56" s="15">
        <v>38350</v>
      </c>
      <c r="J56" s="15">
        <v>41890</v>
      </c>
      <c r="K56" s="12" t="str">
        <f>HYPERLINK("http://www.brand-metro.ru/serv__idP_57_idP1_4414_idP2_4440.html","Презентация")</f>
        <v>Презентация</v>
      </c>
    </row>
    <row r="57" spans="1:11" ht="15.75">
      <c r="A57" s="23">
        <v>49</v>
      </c>
      <c r="B57" s="2" t="s">
        <v>48</v>
      </c>
      <c r="C57" s="29"/>
      <c r="D57" s="3">
        <v>9.433</v>
      </c>
      <c r="E57" s="3">
        <v>0.094</v>
      </c>
      <c r="F57" s="8">
        <v>5</v>
      </c>
      <c r="G57" s="8">
        <v>1170</v>
      </c>
      <c r="H57" s="8">
        <v>97</v>
      </c>
      <c r="I57" s="15">
        <v>38350</v>
      </c>
      <c r="J57" s="15">
        <v>41890</v>
      </c>
      <c r="K57" s="12" t="str">
        <f>HYPERLINK("http://www.brand-metro.ru/serv__idP_57_idP1_4414_idP2_4440.html","Презентация")</f>
        <v>Презентация</v>
      </c>
    </row>
    <row r="58" spans="1:11" ht="15.75">
      <c r="A58" s="23">
        <v>50</v>
      </c>
      <c r="B58" s="2" t="s">
        <v>49</v>
      </c>
      <c r="C58" s="25"/>
      <c r="D58" s="3">
        <v>10.106560198187848</v>
      </c>
      <c r="E58" s="3">
        <v>0.10106560198187847</v>
      </c>
      <c r="F58" s="8">
        <v>5</v>
      </c>
      <c r="G58" s="8">
        <v>1170</v>
      </c>
      <c r="H58" s="8">
        <v>97</v>
      </c>
      <c r="I58" s="15">
        <v>38350</v>
      </c>
      <c r="J58" s="15">
        <v>41890</v>
      </c>
      <c r="K58" s="12" t="str">
        <f>HYPERLINK("http://www.brand-metro.ru/serv__idP_57_idP1_4414_idP2_4440.html","Презентация")</f>
        <v>Презентация</v>
      </c>
    </row>
    <row r="59" spans="1:11" ht="15.75">
      <c r="A59" s="23">
        <v>51</v>
      </c>
      <c r="B59" s="2" t="s">
        <v>50</v>
      </c>
      <c r="C59" s="24">
        <v>240746</v>
      </c>
      <c r="D59" s="3">
        <v>2.082</v>
      </c>
      <c r="E59" s="3">
        <v>0.021</v>
      </c>
      <c r="F59" s="8">
        <v>5</v>
      </c>
      <c r="G59" s="8">
        <v>1170</v>
      </c>
      <c r="H59" s="8">
        <v>97</v>
      </c>
      <c r="I59" s="15">
        <v>26550</v>
      </c>
      <c r="J59" s="15">
        <v>30090</v>
      </c>
      <c r="K59" s="12" t="str">
        <f>HYPERLINK("http://www.brand-metro.ru/serv__idP_57_idP1_4414_idP2_4442.html","Презентация")</f>
        <v>Презентация</v>
      </c>
    </row>
    <row r="60" spans="1:11" ht="15.75">
      <c r="A60" s="23">
        <v>52</v>
      </c>
      <c r="B60" s="2" t="s">
        <v>51</v>
      </c>
      <c r="C60" s="25"/>
      <c r="D60" s="3">
        <v>2.082</v>
      </c>
      <c r="E60" s="3">
        <v>0.021</v>
      </c>
      <c r="F60" s="8">
        <v>5</v>
      </c>
      <c r="G60" s="8">
        <v>1170</v>
      </c>
      <c r="H60" s="8">
        <v>97</v>
      </c>
      <c r="I60" s="15">
        <v>26550</v>
      </c>
      <c r="J60" s="15">
        <v>30090</v>
      </c>
      <c r="K60" s="12" t="str">
        <f>HYPERLINK("http://www.brand-metro.ru/serv__idP_57_idP1_4414_idP2_4442.html","Презентация")</f>
        <v>Презентация</v>
      </c>
    </row>
    <row r="61" spans="1:11" ht="15.75">
      <c r="A61" s="23">
        <v>53</v>
      </c>
      <c r="B61" s="2" t="s">
        <v>52</v>
      </c>
      <c r="C61" s="24">
        <v>230018</v>
      </c>
      <c r="D61" s="3">
        <v>1.995</v>
      </c>
      <c r="E61" s="3">
        <v>0.02</v>
      </c>
      <c r="F61" s="8">
        <v>5</v>
      </c>
      <c r="G61" s="8">
        <v>1170</v>
      </c>
      <c r="H61" s="8">
        <v>97</v>
      </c>
      <c r="I61" s="15">
        <v>26550</v>
      </c>
      <c r="J61" s="15">
        <v>30090</v>
      </c>
      <c r="K61" s="12" t="str">
        <f>HYPERLINK("http://www.brand-metro.ru/serv__idP_57_idP1_4414_idP2_4443.html","Презентация")</f>
        <v>Презентация</v>
      </c>
    </row>
    <row r="62" spans="1:11" ht="15.75">
      <c r="A62" s="23">
        <v>54</v>
      </c>
      <c r="B62" s="2" t="s">
        <v>53</v>
      </c>
      <c r="C62" s="25"/>
      <c r="D62" s="3">
        <v>1.995</v>
      </c>
      <c r="E62" s="3">
        <v>0.02</v>
      </c>
      <c r="F62" s="8">
        <v>5</v>
      </c>
      <c r="G62" s="8">
        <v>1170</v>
      </c>
      <c r="H62" s="8">
        <v>97</v>
      </c>
      <c r="I62" s="15">
        <v>26550</v>
      </c>
      <c r="J62" s="15">
        <v>30090</v>
      </c>
      <c r="K62" s="12" t="str">
        <f>HYPERLINK("http://www.brand-metro.ru/serv__idP_57_idP1_4414_idP2_4443.html","Презентация")</f>
        <v>Презентация</v>
      </c>
    </row>
    <row r="63" spans="1:11" ht="15.75">
      <c r="A63" s="23">
        <v>55</v>
      </c>
      <c r="B63" s="2" t="s">
        <v>54</v>
      </c>
      <c r="C63" s="24">
        <v>133416</v>
      </c>
      <c r="D63" s="3">
        <v>1.849</v>
      </c>
      <c r="E63" s="3">
        <v>0.018</v>
      </c>
      <c r="F63" s="8">
        <v>5</v>
      </c>
      <c r="G63" s="8">
        <v>1170</v>
      </c>
      <c r="H63" s="8">
        <v>97</v>
      </c>
      <c r="I63" s="15">
        <v>26550</v>
      </c>
      <c r="J63" s="15">
        <v>30090</v>
      </c>
      <c r="K63" s="12" t="str">
        <f>HYPERLINK("http://www.brand-metro.ru/serv__idP_57_idP1_4414_idP2_4444.html","Презентация")</f>
        <v>Презентация</v>
      </c>
    </row>
    <row r="64" spans="1:11" ht="15.75">
      <c r="A64" s="23">
        <v>56</v>
      </c>
      <c r="B64" s="2" t="s">
        <v>55</v>
      </c>
      <c r="C64" s="25"/>
      <c r="D64" s="3">
        <v>1.849</v>
      </c>
      <c r="E64" s="3">
        <v>0.018</v>
      </c>
      <c r="F64" s="8">
        <v>5</v>
      </c>
      <c r="G64" s="8">
        <v>1170</v>
      </c>
      <c r="H64" s="8">
        <v>97</v>
      </c>
      <c r="I64" s="15">
        <v>26550</v>
      </c>
      <c r="J64" s="15">
        <v>30090</v>
      </c>
      <c r="K64" s="12" t="str">
        <f>HYPERLINK("http://www.brand-metro.ru/serv__idP_57_idP1_4414_idP2_4444.html","Презентация")</f>
        <v>Презентация</v>
      </c>
    </row>
    <row r="65" spans="1:11" ht="15.75">
      <c r="A65" s="23">
        <v>57</v>
      </c>
      <c r="B65" s="2" t="s">
        <v>56</v>
      </c>
      <c r="C65" s="24">
        <v>344199</v>
      </c>
      <c r="D65" s="3">
        <v>2.98</v>
      </c>
      <c r="E65" s="3">
        <v>0.03</v>
      </c>
      <c r="F65" s="8">
        <v>5</v>
      </c>
      <c r="G65" s="8">
        <v>1170</v>
      </c>
      <c r="H65" s="8">
        <v>97</v>
      </c>
      <c r="I65" s="15">
        <v>31860</v>
      </c>
      <c r="J65" s="15">
        <v>35400</v>
      </c>
      <c r="K65" s="12" t="str">
        <f>HYPERLINK("http://www.brand-metro.ru/serv__idP_57_idP1_4414_idP2_4446.html","Презентация")</f>
        <v>Презентация</v>
      </c>
    </row>
    <row r="66" spans="1:11" ht="15.75">
      <c r="A66" s="23">
        <v>58</v>
      </c>
      <c r="B66" s="2" t="s">
        <v>57</v>
      </c>
      <c r="C66" s="29"/>
      <c r="D66" s="3">
        <v>2.98</v>
      </c>
      <c r="E66" s="3">
        <v>0.03</v>
      </c>
      <c r="F66" s="8">
        <v>5</v>
      </c>
      <c r="G66" s="8">
        <v>1170</v>
      </c>
      <c r="H66" s="8">
        <v>97</v>
      </c>
      <c r="I66" s="15">
        <v>31860</v>
      </c>
      <c r="J66" s="15">
        <v>35400</v>
      </c>
      <c r="K66" s="12" t="str">
        <f>HYPERLINK("http://www.brand-metro.ru/serv__idP_57_idP1_4414_idP2_4446.html","Презентация")</f>
        <v>Презентация</v>
      </c>
    </row>
    <row r="67" spans="1:11" ht="15.75">
      <c r="A67" s="23">
        <v>59</v>
      </c>
      <c r="B67" s="2" t="s">
        <v>58</v>
      </c>
      <c r="C67" s="25"/>
      <c r="D67" s="3">
        <v>5.108760712847864</v>
      </c>
      <c r="E67" s="3">
        <v>0.05108760712847863</v>
      </c>
      <c r="F67" s="8">
        <v>5</v>
      </c>
      <c r="G67" s="8">
        <v>1170</v>
      </c>
      <c r="H67" s="8">
        <v>97</v>
      </c>
      <c r="I67" s="15">
        <v>31860</v>
      </c>
      <c r="J67" s="15">
        <v>35400</v>
      </c>
      <c r="K67" s="12" t="str">
        <f>HYPERLINK("http://www.brand-metro.ru/serv__idP_57_idP1_4414_idP2_4446.html","Презентация")</f>
        <v>Презентация</v>
      </c>
    </row>
    <row r="68" spans="1:11" ht="18" customHeight="1">
      <c r="A68" s="23">
        <v>60</v>
      </c>
      <c r="B68" s="2" t="s">
        <v>59</v>
      </c>
      <c r="C68" s="31">
        <v>676647</v>
      </c>
      <c r="D68" s="3">
        <v>5.017</v>
      </c>
      <c r="E68" s="3">
        <v>0.05</v>
      </c>
      <c r="F68" s="8">
        <v>5</v>
      </c>
      <c r="G68" s="8">
        <v>1170</v>
      </c>
      <c r="H68" s="8">
        <v>97</v>
      </c>
      <c r="I68" s="15">
        <v>47200</v>
      </c>
      <c r="J68" s="15">
        <v>53100</v>
      </c>
      <c r="K68" s="12" t="str">
        <f>HYPERLINK("http://www.brand-metro.ru/serv__idP_57_idP1_4414_idP2_4445.html","Презентация")</f>
        <v>Презентация</v>
      </c>
    </row>
    <row r="69" spans="1:11" ht="17.25" customHeight="1">
      <c r="A69" s="23">
        <v>61</v>
      </c>
      <c r="B69" s="2" t="s">
        <v>60</v>
      </c>
      <c r="C69" s="31"/>
      <c r="D69" s="3">
        <v>5.017</v>
      </c>
      <c r="E69" s="3">
        <v>0.05</v>
      </c>
      <c r="F69" s="8">
        <v>5</v>
      </c>
      <c r="G69" s="8">
        <v>1170</v>
      </c>
      <c r="H69" s="8">
        <v>97</v>
      </c>
      <c r="I69" s="15">
        <v>47200</v>
      </c>
      <c r="J69" s="15">
        <v>53100</v>
      </c>
      <c r="K69" s="12" t="str">
        <f>HYPERLINK("http://www.brand-metro.ru/serv__idP_57_idP1_4414_idP2_4445.html","Презентация")</f>
        <v>Презентация</v>
      </c>
    </row>
    <row r="70" spans="1:11" ht="15.75">
      <c r="A70" s="21">
        <v>62</v>
      </c>
      <c r="B70" s="2" t="s">
        <v>61</v>
      </c>
      <c r="C70" s="6">
        <v>547496</v>
      </c>
      <c r="D70" s="3">
        <v>8.1</v>
      </c>
      <c r="E70" s="3">
        <v>0.081</v>
      </c>
      <c r="F70" s="8">
        <v>5</v>
      </c>
      <c r="G70" s="8">
        <v>1170</v>
      </c>
      <c r="H70" s="8">
        <v>97</v>
      </c>
      <c r="I70" s="15">
        <v>38350</v>
      </c>
      <c r="J70" s="15">
        <v>41890</v>
      </c>
      <c r="K70" s="12" t="str">
        <f>HYPERLINK("http://www.brand-metro.ru/serv__idP_57_idP1_4414_idP2_4447.html","Презентация")</f>
        <v>Презентация</v>
      </c>
    </row>
    <row r="71" spans="1:3" ht="15.75">
      <c r="A71" s="32" t="s">
        <v>62</v>
      </c>
      <c r="B71" s="32"/>
      <c r="C71" s="7">
        <f>SUM(C11:C70)</f>
        <v>16081984</v>
      </c>
    </row>
    <row r="73" spans="2:13" ht="15">
      <c r="B73" s="30" t="s">
        <v>70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2:13" ht="15">
      <c r="B74" s="30" t="s">
        <v>71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</sheetData>
  <sheetProtection/>
  <mergeCells count="33">
    <mergeCell ref="C63:C64"/>
    <mergeCell ref="C65:C67"/>
    <mergeCell ref="C68:C69"/>
    <mergeCell ref="B73:M73"/>
    <mergeCell ref="A71:B71"/>
    <mergeCell ref="C41:C42"/>
    <mergeCell ref="C43:C44"/>
    <mergeCell ref="B74:M74"/>
    <mergeCell ref="C48:C49"/>
    <mergeCell ref="C50:C51"/>
    <mergeCell ref="C52:C53"/>
    <mergeCell ref="C54:C55"/>
    <mergeCell ref="C56:C58"/>
    <mergeCell ref="C59:C60"/>
    <mergeCell ref="C61:C62"/>
    <mergeCell ref="C45:C46"/>
    <mergeCell ref="C21:C22"/>
    <mergeCell ref="C23:C25"/>
    <mergeCell ref="C26:C27"/>
    <mergeCell ref="C28:C29"/>
    <mergeCell ref="C30:C31"/>
    <mergeCell ref="C32:C33"/>
    <mergeCell ref="C34:C35"/>
    <mergeCell ref="C36:C37"/>
    <mergeCell ref="C39:C40"/>
    <mergeCell ref="C19:C20"/>
    <mergeCell ref="I7:J7"/>
    <mergeCell ref="I6:J6"/>
    <mergeCell ref="C9:C10"/>
    <mergeCell ref="C11:C12"/>
    <mergeCell ref="C13:C14"/>
    <mergeCell ref="C15:C16"/>
    <mergeCell ref="C17:C18"/>
  </mergeCells>
  <conditionalFormatting sqref="B9:B70 A71">
    <cfRule type="duplicateValues" priority="26" dxfId="21">
      <formula>AND(COUNTIF($B$9:$B$70,A9)+COUNTIF($A$71:$A$71,A9)&gt;1,NOT(ISBLANK(A9)))</formula>
    </cfRule>
  </conditionalFormatting>
  <conditionalFormatting sqref="B8">
    <cfRule type="duplicateValues" priority="24" dxfId="21">
      <formula>AND(COUNTIF($B$8:$B$8,B8)&gt;1,NOT(ISBLANK(B8)))</formula>
    </cfRule>
  </conditionalFormatting>
  <conditionalFormatting sqref="L73:L74">
    <cfRule type="duplicateValues" priority="23" dxfId="21">
      <formula>AND(COUNTIF($L$73:$L$74,L73)&gt;1,NOT(ISBLANK(L73)))</formula>
    </cfRule>
  </conditionalFormatting>
  <conditionalFormatting sqref="L74">
    <cfRule type="duplicateValues" priority="22" dxfId="21">
      <formula>AND(COUNTIF($L$74:$L$74,L74)&gt;1,NOT(ISBLANK(L74)))</formula>
    </cfRule>
  </conditionalFormatting>
  <conditionalFormatting sqref="D73:D74">
    <cfRule type="duplicateValues" priority="21" dxfId="21">
      <formula>AND(COUNTIF($D$73:$D$74,D73)&gt;1,NOT(ISBLANK(D73)))</formula>
    </cfRule>
  </conditionalFormatting>
  <conditionalFormatting sqref="B7">
    <cfRule type="duplicateValues" priority="20" dxfId="21">
      <formula>AND(COUNTIF($B$7:$B$7,B7)&gt;1,NOT(ISBLANK(B7)))</formula>
    </cfRule>
  </conditionalFormatting>
  <conditionalFormatting sqref="A9:A70">
    <cfRule type="duplicateValues" priority="18" dxfId="21">
      <formula>AND(COUNTIF($A$9:$A$70,A9)&gt;1,NOT(ISBLANK(A9)))</formula>
    </cfRule>
  </conditionalFormatting>
  <conditionalFormatting sqref="A8">
    <cfRule type="duplicateValues" priority="17" dxfId="21">
      <formula>AND(COUNTIF($A$8:$A$8,A8)&gt;1,NOT(ISBLANK(A8)))</formula>
    </cfRule>
  </conditionalFormatting>
  <conditionalFormatting sqref="A7">
    <cfRule type="duplicateValues" priority="16" dxfId="21">
      <formula>AND(COUNTIF($A$7:$A$7,A7)&gt;1,NOT(ISBLANK(A7)))</formula>
    </cfRule>
  </conditionalFormatting>
  <conditionalFormatting sqref="B6">
    <cfRule type="duplicateValues" priority="12" dxfId="21">
      <formula>AND(COUNTIF($B$6:$B$6,B6)&gt;1,NOT(ISBLANK(B6)))</formula>
    </cfRule>
  </conditionalFormatting>
  <conditionalFormatting sqref="A6">
    <cfRule type="duplicateValues" priority="11" dxfId="21">
      <formula>AND(COUNTIF($A$6:$A$6,A6)&gt;1,NOT(ISBLANK(A6)))</formula>
    </cfRule>
  </conditionalFormatting>
  <conditionalFormatting sqref="B5">
    <cfRule type="duplicateValues" priority="10" dxfId="21">
      <formula>AND(COUNTIF($B$5:$B$5,B5)&gt;1,NOT(ISBLANK(B5)))</formula>
    </cfRule>
  </conditionalFormatting>
  <conditionalFormatting sqref="A5">
    <cfRule type="duplicateValues" priority="9" dxfId="21">
      <formula>AND(COUNTIF($A$5:$A$5,A5)&gt;1,NOT(ISBLANK(A5)))</formula>
    </cfRule>
  </conditionalFormatting>
  <conditionalFormatting sqref="B4">
    <cfRule type="duplicateValues" priority="8" dxfId="21">
      <formula>AND(COUNTIF($B$4:$B$4,B4)&gt;1,NOT(ISBLANK(B4)))</formula>
    </cfRule>
  </conditionalFormatting>
  <conditionalFormatting sqref="A4">
    <cfRule type="duplicateValues" priority="7" dxfId="21">
      <formula>AND(COUNTIF($A$4:$A$4,A4)&gt;1,NOT(ISBLANK(A4)))</formula>
    </cfRule>
  </conditionalFormatting>
  <conditionalFormatting sqref="B3">
    <cfRule type="duplicateValues" priority="6" dxfId="21">
      <formula>AND(COUNTIF($B$3:$B$3,B3)&gt;1,NOT(ISBLANK(B3)))</formula>
    </cfRule>
  </conditionalFormatting>
  <conditionalFormatting sqref="A3">
    <cfRule type="duplicateValues" priority="5" dxfId="21">
      <formula>AND(COUNTIF($A$3:$A$3,A3)&gt;1,NOT(ISBLANK(A3)))</formula>
    </cfRule>
  </conditionalFormatting>
  <conditionalFormatting sqref="B2">
    <cfRule type="duplicateValues" priority="4" dxfId="21">
      <formula>AND(COUNTIF($B$2:$B$2,B2)&gt;1,NOT(ISBLANK(B2)))</formula>
    </cfRule>
  </conditionalFormatting>
  <conditionalFormatting sqref="A2">
    <cfRule type="duplicateValues" priority="3" dxfId="21">
      <formula>AND(COUNTIF($A$2:$A$2,A2)&gt;1,NOT(ISBLANK(A2)))</formula>
    </cfRule>
  </conditionalFormatting>
  <conditionalFormatting sqref="B1">
    <cfRule type="duplicateValues" priority="2" dxfId="21">
      <formula>AND(COUNTIF($B$1:$B$1,B1)&gt;1,NOT(ISBLANK(B1)))</formula>
    </cfRule>
  </conditionalFormatting>
  <conditionalFormatting sqref="A1">
    <cfRule type="duplicateValues" priority="1" dxfId="21">
      <formula>AND(COUNTIF($A$1:$A$1,A1)&gt;1,NOT(ISBLANK(A1)))</formula>
    </cfRule>
  </conditionalFormatting>
  <hyperlinks>
    <hyperlink ref="K5" r:id="rId1" display="www.brand-transport.ru"/>
    <hyperlink ref="K4" r:id="rId2" display="www.brand-metro.ru"/>
  </hyperlinks>
  <printOptions/>
  <pageMargins left="0.7" right="0.7" top="0.75" bottom="0.75" header="0.3" footer="0.3"/>
  <pageSetup horizontalDpi="600" verticalDpi="600" orientation="portrait" paperSize="9" scale="47" r:id="rId4"/>
  <ignoredErrors>
    <ignoredError sqref="C71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</dc:creator>
  <cp:keywords/>
  <dc:description/>
  <cp:lastModifiedBy>Павел</cp:lastModifiedBy>
  <dcterms:created xsi:type="dcterms:W3CDTF">2018-03-06T19:03:51Z</dcterms:created>
  <dcterms:modified xsi:type="dcterms:W3CDTF">2018-04-05T09:32:14Z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